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LO\IFC Advisor Files\GRADES\Fall 2018 Grades\"/>
    </mc:Choice>
  </mc:AlternateContent>
  <bookViews>
    <workbookView xWindow="0" yWindow="0" windowWidth="7470" windowHeight="5070"/>
  </bookViews>
  <sheets>
    <sheet name="Sheet1" sheetId="1" r:id="rId1"/>
  </sheets>
  <calcPr calcId="162913" calcMode="manual"/>
</workbook>
</file>

<file path=xl/calcChain.xml><?xml version="1.0" encoding="utf-8"?>
<calcChain xmlns="http://schemas.openxmlformats.org/spreadsheetml/2006/main">
  <c r="H29" i="1" l="1"/>
  <c r="H28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10" i="1"/>
  <c r="F9" i="1"/>
  <c r="F8" i="1"/>
  <c r="F7" i="1"/>
  <c r="F6" i="1"/>
  <c r="F5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N5" i="1"/>
  <c r="O5" i="1"/>
  <c r="Q5" i="1"/>
  <c r="N6" i="1"/>
  <c r="O6" i="1"/>
  <c r="P6" i="1"/>
  <c r="Q6" i="1"/>
  <c r="N7" i="1"/>
  <c r="O7" i="1"/>
  <c r="P7" i="1"/>
  <c r="Q7" i="1"/>
  <c r="R7" i="1"/>
  <c r="N8" i="1"/>
  <c r="O8" i="1"/>
  <c r="Q8" i="1"/>
  <c r="N9" i="1"/>
  <c r="O9" i="1"/>
  <c r="Q9" i="1"/>
  <c r="N10" i="1"/>
  <c r="O10" i="1"/>
  <c r="P10" i="1"/>
  <c r="Q10" i="1"/>
  <c r="N11" i="1"/>
  <c r="O11" i="1"/>
  <c r="P11" i="1"/>
  <c r="Q11" i="1"/>
  <c r="N12" i="1"/>
  <c r="O12" i="1"/>
  <c r="Q12" i="1"/>
  <c r="R12" i="1"/>
  <c r="N13" i="1"/>
  <c r="O13" i="1"/>
  <c r="Q13" i="1"/>
  <c r="N14" i="1"/>
  <c r="O14" i="1"/>
  <c r="P14" i="1"/>
  <c r="Q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N18" i="1"/>
  <c r="O18" i="1"/>
  <c r="P18" i="1"/>
  <c r="Q18" i="1"/>
  <c r="N19" i="1"/>
  <c r="O19" i="1"/>
  <c r="P19" i="1"/>
  <c r="Q19" i="1"/>
  <c r="R19" i="1"/>
  <c r="N20" i="1"/>
  <c r="O20" i="1"/>
  <c r="P20" i="1"/>
  <c r="Q20" i="1"/>
  <c r="N21" i="1"/>
  <c r="O21" i="1"/>
  <c r="P21" i="1"/>
  <c r="Q21" i="1"/>
  <c r="R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K30" i="1" l="1"/>
  <c r="L30" i="1"/>
  <c r="E30" i="1"/>
  <c r="D30" i="1"/>
  <c r="I30" i="1"/>
  <c r="J30" i="1" s="1"/>
  <c r="G30" i="1"/>
  <c r="H30" i="1" s="1"/>
  <c r="N30" i="1"/>
  <c r="R30" i="1"/>
  <c r="P30" i="1"/>
  <c r="Q30" i="1"/>
  <c r="F30" i="1" l="1"/>
  <c r="E47" i="1" s="1"/>
  <c r="E49" i="1"/>
  <c r="O30" i="1"/>
  <c r="E48" i="1"/>
</calcChain>
</file>

<file path=xl/sharedStrings.xml><?xml version="1.0" encoding="utf-8"?>
<sst xmlns="http://schemas.openxmlformats.org/spreadsheetml/2006/main" count="69" uniqueCount="62">
  <si>
    <t># on</t>
  </si>
  <si>
    <t>% on</t>
  </si>
  <si>
    <t>Total</t>
  </si>
  <si>
    <t># of</t>
  </si>
  <si>
    <t>% of</t>
  </si>
  <si>
    <t>Dean's</t>
  </si>
  <si>
    <t>Pres.</t>
  </si>
  <si>
    <t>Sigma Phi Epsilon</t>
  </si>
  <si>
    <t>Tau Epsilon Phi</t>
  </si>
  <si>
    <t>Alpha Epsilon Pi</t>
  </si>
  <si>
    <t>Beta Theta Pi</t>
  </si>
  <si>
    <t>Phi Gamma Delta</t>
  </si>
  <si>
    <t>Alpha Tau Omega</t>
  </si>
  <si>
    <t>Sigma Chi</t>
  </si>
  <si>
    <t>Sigma Nu</t>
  </si>
  <si>
    <t>Kappa Alpha Order</t>
  </si>
  <si>
    <t>Delta Sigma Phi</t>
  </si>
  <si>
    <t>Phi Delta Theta</t>
  </si>
  <si>
    <t>Tau Kappa Epsilon</t>
  </si>
  <si>
    <t>Chi Phi</t>
  </si>
  <si>
    <t>Pi Kappa Alpha</t>
  </si>
  <si>
    <t>Sigma Alpha Epsilon</t>
  </si>
  <si>
    <t>Delta Tau Delta</t>
  </si>
  <si>
    <t>Phi Kappa Psi</t>
  </si>
  <si>
    <t>Sigma Pi</t>
  </si>
  <si>
    <t>Chi Psi</t>
  </si>
  <si>
    <t>Theta Chi</t>
  </si>
  <si>
    <t>Alpha Gamma Rho</t>
  </si>
  <si>
    <t>TOTALS</t>
  </si>
  <si>
    <t>Statistics:</t>
  </si>
  <si>
    <t>Dean's List: Achieved a 3.5-3.99</t>
  </si>
  <si>
    <t>IFC Minimum Standard</t>
  </si>
  <si>
    <t>IFC Avg Chapter Size</t>
  </si>
  <si>
    <t>% Greek of undergrad students</t>
  </si>
  <si>
    <t>% Fraternity of undergrad males</t>
  </si>
  <si>
    <t>% IFC of undergrad male</t>
  </si>
  <si>
    <t>% Sorority of undergrad female</t>
  </si>
  <si>
    <t>Pres</t>
  </si>
  <si>
    <t>Kappa Sigma</t>
  </si>
  <si>
    <t>Rank</t>
  </si>
  <si>
    <t>GPA</t>
  </si>
  <si>
    <t>Members</t>
  </si>
  <si>
    <t>3.00+</t>
  </si>
  <si>
    <t>Beta Upsilon Chi</t>
  </si>
  <si>
    <t>Pi Kappa Phi</t>
  </si>
  <si>
    <t>New Mem</t>
  </si>
  <si>
    <t>Tot New</t>
  </si>
  <si>
    <t>Member</t>
  </si>
  <si>
    <t>IFC Average (2,383 men)</t>
  </si>
  <si>
    <t>% IFC achieving 3.0 or higher (2,020 men)</t>
  </si>
  <si>
    <t>% IFC achieving Dean's list (325 men)</t>
  </si>
  <si>
    <t>% IFC achieving President's List (59 men)</t>
  </si>
  <si>
    <t>UNIVERSITY OF GEORGIA INTERFRATERNITY COUNCIL GRADE REPORT FALL 2018</t>
  </si>
  <si>
    <t>All Fraternity Avg (2,569 men)</t>
  </si>
  <si>
    <t>All Men's Undergrad Avg  (12,801 men)</t>
  </si>
  <si>
    <t>All Greek Avg (7,723 students)</t>
  </si>
  <si>
    <t>All Undergraduate Avg (29,611 students)</t>
  </si>
  <si>
    <t>All Sorority Avg (5,154 women)</t>
  </si>
  <si>
    <t>All Women's Undergrad Avg (16,757 women)</t>
  </si>
  <si>
    <t>Phi Kappa Tau</t>
  </si>
  <si>
    <t>President's List: Achieved a 4.0 + 15 Credit Hours</t>
  </si>
  <si>
    <t>New Member GPA (683 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</si>
</sst>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/>
    <xf numFmtId="43" fontId="0" fillId="0" borderId="0" xfId="0" applyNumberFormat="1"/>
    <xf numFmtId="0" fontId="2" fillId="0" borderId="0" xfId="1" applyFont="1" applyBorder="1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9" fontId="3" fillId="3" borderId="1" xfId="1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1" applyFont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2" fontId="1" fillId="0" borderId="1" xfId="1" applyNumberFormat="1" applyFont="1" applyFill="1" applyBorder="1"/>
    <xf numFmtId="0" fontId="1" fillId="0" borderId="1" xfId="1" applyFont="1" applyFill="1" applyBorder="1"/>
    <xf numFmtId="9" fontId="1" fillId="0" borderId="1" xfId="2" applyFont="1" applyFill="1" applyBorder="1"/>
    <xf numFmtId="43" fontId="0" fillId="0" borderId="0" xfId="0" applyNumberFormat="1" applyBorder="1"/>
    <xf numFmtId="9" fontId="1" fillId="0" borderId="1" xfId="1" applyNumberFormat="1" applyFont="1" applyFill="1" applyBorder="1" applyAlignment="1">
      <alignment horizontal="center"/>
    </xf>
    <xf numFmtId="0" fontId="1" fillId="2" borderId="0" xfId="1" applyFont="1" applyFill="1" applyBorder="1"/>
    <xf numFmtId="43" fontId="0" fillId="0" borderId="1" xfId="0" applyNumberFormat="1" applyFont="1" applyBorder="1"/>
    <xf numFmtId="0" fontId="0" fillId="0" borderId="1" xfId="0" applyFont="1" applyBorder="1"/>
    <xf numFmtId="43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0" fillId="0" borderId="2" xfId="0" applyFont="1" applyBorder="1"/>
    <xf numFmtId="0" fontId="0" fillId="0" borderId="2" xfId="0" applyBorder="1"/>
    <xf numFmtId="0" fontId="0" fillId="0" borderId="0" xfId="0" applyFont="1" applyBorder="1"/>
    <xf numFmtId="0" fontId="4" fillId="0" borderId="0" xfId="0" applyFont="1" applyBorder="1"/>
    <xf numFmtId="0" fontId="0" fillId="0" borderId="6" xfId="0" applyBorder="1"/>
    <xf numFmtId="0" fontId="1" fillId="0" borderId="6" xfId="1" applyFont="1" applyBorder="1"/>
    <xf numFmtId="0" fontId="1" fillId="2" borderId="7" xfId="1" applyFont="1" applyFill="1" applyBorder="1"/>
    <xf numFmtId="0" fontId="1" fillId="0" borderId="8" xfId="1" applyFont="1" applyBorder="1"/>
    <xf numFmtId="0" fontId="1" fillId="0" borderId="7" xfId="1" applyFont="1" applyBorder="1"/>
    <xf numFmtId="0" fontId="1" fillId="2" borderId="9" xfId="1" applyFont="1" applyFill="1" applyBorder="1"/>
    <xf numFmtId="0" fontId="1" fillId="2" borderId="10" xfId="1" applyFont="1" applyFill="1" applyBorder="1"/>
    <xf numFmtId="0" fontId="1" fillId="0" borderId="11" xfId="1" applyFont="1" applyBorder="1"/>
    <xf numFmtId="0" fontId="1" fillId="0" borderId="9" xfId="1" applyFont="1" applyBorder="1"/>
    <xf numFmtId="0" fontId="1" fillId="0" borderId="12" xfId="1" applyFont="1" applyBorder="1"/>
    <xf numFmtId="0" fontId="1" fillId="2" borderId="11" xfId="1" applyFont="1" applyFill="1" applyBorder="1"/>
    <xf numFmtId="0" fontId="1" fillId="2" borderId="13" xfId="1" applyFont="1" applyFill="1" applyBorder="1"/>
    <xf numFmtId="0" fontId="1" fillId="0" borderId="13" xfId="1" applyFont="1" applyBorder="1"/>
    <xf numFmtId="0" fontId="1" fillId="0" borderId="14" xfId="1" applyFont="1" applyBorder="1"/>
    <xf numFmtId="0" fontId="1" fillId="2" borderId="12" xfId="1" applyFont="1" applyFill="1" applyBorder="1"/>
    <xf numFmtId="0" fontId="1" fillId="2" borderId="15" xfId="1" applyFont="1" applyFill="1" applyBorder="1"/>
    <xf numFmtId="0" fontId="1" fillId="0" borderId="15" xfId="1" applyFont="1" applyBorder="1"/>
    <xf numFmtId="0" fontId="1" fillId="0" borderId="16" xfId="1" applyFont="1" applyBorder="1"/>
    <xf numFmtId="0" fontId="1" fillId="0" borderId="17" xfId="1" applyFont="1" applyBorder="1"/>
    <xf numFmtId="0" fontId="1" fillId="0" borderId="18" xfId="1" applyFont="1" applyBorder="1"/>
    <xf numFmtId="0" fontId="1" fillId="0" borderId="10" xfId="1" applyFont="1" applyBorder="1"/>
    <xf numFmtId="0" fontId="1" fillId="2" borderId="14" xfId="1" applyFont="1" applyFill="1" applyBorder="1"/>
    <xf numFmtId="0" fontId="1" fillId="0" borderId="19" xfId="1" applyFont="1" applyBorder="1"/>
    <xf numFmtId="0" fontId="4" fillId="0" borderId="11" xfId="0" applyFont="1" applyBorder="1"/>
    <xf numFmtId="0" fontId="1" fillId="0" borderId="5" xfId="1" applyFont="1" applyFill="1" applyBorder="1"/>
    <xf numFmtId="0" fontId="1" fillId="2" borderId="6" xfId="1" applyFont="1" applyFill="1" applyBorder="1"/>
    <xf numFmtId="0" fontId="0" fillId="0" borderId="0" xfId="0" applyFill="1" applyBorder="1"/>
    <xf numFmtId="1" fontId="1" fillId="0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9" fontId="1" fillId="2" borderId="1" xfId="3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2" fillId="0" borderId="0" xfId="1" applyFont="1" applyAlignment="1">
      <alignment horizontal="center"/>
    </xf>
    <xf numFmtId="0" fontId="2" fillId="0" borderId="0" xfId="1" applyFont="1" applyAlignment="1"/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1"/>
  <sheetViews>
    <sheetView tabSelected="1" topLeftCell="A13" workbookViewId="0">
      <selection activeCell="I41" sqref="I41"/>
    </sheetView>
  </sheetViews>
  <sheetFormatPr defaultRowHeight="15" customHeight="1" x14ac:dyDescent="0.25"/>
  <cols>
    <col min="1" max="1" width="18.7109375" customWidth="1"/>
    <col min="2" max="2" width="7.42578125" customWidth="1"/>
    <col min="3" max="3" width="8.42578125" bestFit="1" customWidth="1"/>
    <col min="4" max="4" width="9.28515625" bestFit="1" customWidth="1"/>
    <col min="5" max="5" width="8.42578125" bestFit="1" customWidth="1"/>
    <col min="6" max="6" width="6.28515625" customWidth="1"/>
    <col min="7" max="7" width="7" bestFit="1" customWidth="1"/>
    <col min="8" max="8" width="8.42578125" bestFit="1" customWidth="1"/>
    <col min="9" max="9" width="5.28515625" customWidth="1"/>
    <col min="10" max="10" width="5.5703125" customWidth="1"/>
    <col min="11" max="11" width="10.28515625" customWidth="1"/>
    <col min="12" max="12" width="10.5703125" customWidth="1"/>
    <col min="13" max="13" width="10.140625" customWidth="1"/>
    <col min="14" max="14" width="1.42578125" customWidth="1"/>
    <col min="15" max="15" width="10.42578125" hidden="1" customWidth="1"/>
    <col min="16" max="16" width="9.7109375" hidden="1" customWidth="1"/>
    <col min="17" max="17" width="11.7109375" hidden="1" customWidth="1"/>
    <col min="18" max="18" width="15.7109375" hidden="1" customWidth="1"/>
  </cols>
  <sheetData>
    <row r="1" spans="1:120" ht="15" customHeight="1" x14ac:dyDescent="0.25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0" ht="15" customHeight="1" x14ac:dyDescent="0.25">
      <c r="A2" s="3"/>
      <c r="B2" s="4"/>
      <c r="C2" s="4"/>
      <c r="D2" s="4"/>
      <c r="E2" s="4"/>
      <c r="F2" s="4"/>
      <c r="G2" s="4"/>
      <c r="H2" s="4"/>
      <c r="I2" s="4"/>
      <c r="K2" s="5"/>
      <c r="L2" s="4"/>
      <c r="M2" s="5"/>
    </row>
    <row r="3" spans="1:120" s="27" customFormat="1" ht="15" customHeight="1" x14ac:dyDescent="0.25">
      <c r="A3" s="3"/>
      <c r="B3" s="4"/>
      <c r="C3" s="4"/>
      <c r="D3" s="5" t="s">
        <v>2</v>
      </c>
      <c r="E3" s="5" t="s">
        <v>3</v>
      </c>
      <c r="F3" s="5" t="s">
        <v>4</v>
      </c>
      <c r="G3" s="5" t="s">
        <v>0</v>
      </c>
      <c r="H3" s="5" t="s">
        <v>1</v>
      </c>
      <c r="I3" s="5" t="s">
        <v>0</v>
      </c>
      <c r="J3" s="5" t="s">
        <v>1</v>
      </c>
      <c r="K3" s="5" t="s">
        <v>45</v>
      </c>
      <c r="L3" s="5" t="s">
        <v>46</v>
      </c>
      <c r="M3" s="5" t="s">
        <v>45</v>
      </c>
    </row>
    <row r="4" spans="1:120" s="27" customFormat="1" ht="15" customHeight="1" x14ac:dyDescent="0.25">
      <c r="A4" s="4"/>
      <c r="B4" s="3" t="s">
        <v>39</v>
      </c>
      <c r="C4" s="3" t="s">
        <v>40</v>
      </c>
      <c r="D4" s="5" t="s">
        <v>41</v>
      </c>
      <c r="E4" s="5" t="s">
        <v>42</v>
      </c>
      <c r="F4" s="5" t="s">
        <v>42</v>
      </c>
      <c r="G4" s="5" t="s">
        <v>5</v>
      </c>
      <c r="H4" s="5" t="s">
        <v>5</v>
      </c>
      <c r="I4" s="5" t="s">
        <v>37</v>
      </c>
      <c r="J4" s="5" t="s">
        <v>6</v>
      </c>
      <c r="K4" s="5" t="s">
        <v>40</v>
      </c>
      <c r="L4" s="5" t="s">
        <v>47</v>
      </c>
      <c r="M4" s="5" t="s">
        <v>39</v>
      </c>
    </row>
    <row r="5" spans="1:120" s="24" customFormat="1" ht="15" customHeight="1" x14ac:dyDescent="0.25">
      <c r="A5" s="67" t="s">
        <v>7</v>
      </c>
      <c r="B5" s="6">
        <v>1</v>
      </c>
      <c r="C5" s="62">
        <v>3.57</v>
      </c>
      <c r="D5" s="62">
        <v>130</v>
      </c>
      <c r="E5" s="63">
        <v>128</v>
      </c>
      <c r="F5" s="66">
        <f t="shared" ref="F5:F30" si="0">E5/D5</f>
        <v>0.98461538461538467</v>
      </c>
      <c r="G5" s="63">
        <v>27</v>
      </c>
      <c r="H5" s="21">
        <f t="shared" ref="H5:H30" si="1">G5/D5</f>
        <v>0.2076923076923077</v>
      </c>
      <c r="I5" s="63">
        <v>5</v>
      </c>
      <c r="J5" s="21">
        <f t="shared" ref="J5:J30" si="2">I5/D5</f>
        <v>3.8461538461538464E-2</v>
      </c>
      <c r="K5" s="62">
        <v>3.39</v>
      </c>
      <c r="L5" s="61">
        <v>30</v>
      </c>
      <c r="M5" s="59">
        <v>9</v>
      </c>
      <c r="N5" s="23" t="e">
        <f>(L5/#REF!)*K5</f>
        <v>#REF!</v>
      </c>
      <c r="O5" s="24">
        <f t="shared" ref="O5:O29" si="3">C5*(D5/2214)</f>
        <v>0.20962059620596205</v>
      </c>
      <c r="Q5" s="24" t="e">
        <f>((C5)*(D5/#REF!))</f>
        <v>#REF!</v>
      </c>
      <c r="R5" s="28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s="26" customFormat="1" ht="15" customHeight="1" x14ac:dyDescent="0.25">
      <c r="A6" s="67" t="s">
        <v>11</v>
      </c>
      <c r="B6" s="6">
        <v>2</v>
      </c>
      <c r="C6" s="62">
        <v>3.52</v>
      </c>
      <c r="D6" s="62">
        <v>130</v>
      </c>
      <c r="E6" s="63">
        <v>124</v>
      </c>
      <c r="F6" s="66">
        <f t="shared" si="0"/>
        <v>0.9538461538461539</v>
      </c>
      <c r="G6" s="63">
        <v>17</v>
      </c>
      <c r="H6" s="21">
        <f t="shared" si="1"/>
        <v>0.13076923076923078</v>
      </c>
      <c r="I6" s="63">
        <v>5</v>
      </c>
      <c r="J6" s="21">
        <f t="shared" si="2"/>
        <v>3.8461538461538464E-2</v>
      </c>
      <c r="K6" s="62">
        <v>3.57</v>
      </c>
      <c r="L6" s="61">
        <v>33</v>
      </c>
      <c r="M6" s="59">
        <v>1</v>
      </c>
      <c r="N6" s="25" t="e">
        <f>(L6/#REF!)*K6</f>
        <v>#REF!</v>
      </c>
      <c r="O6" s="26">
        <f t="shared" si="3"/>
        <v>0.20668473351400179</v>
      </c>
      <c r="P6" s="26" t="e">
        <f>K6*(L6/#REF!)</f>
        <v>#REF!</v>
      </c>
      <c r="Q6" s="26" t="e">
        <f>((C6)*(D6/#REF!))</f>
        <v>#REF!</v>
      </c>
      <c r="R6" s="29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</row>
    <row r="7" spans="1:120" ht="15" customHeight="1" x14ac:dyDescent="0.25">
      <c r="A7" s="67" t="s">
        <v>9</v>
      </c>
      <c r="B7" s="6">
        <v>3</v>
      </c>
      <c r="C7" s="64">
        <v>3.51</v>
      </c>
      <c r="D7" s="63">
        <v>98</v>
      </c>
      <c r="E7" s="62">
        <v>92</v>
      </c>
      <c r="F7" s="66">
        <f t="shared" si="0"/>
        <v>0.93877551020408168</v>
      </c>
      <c r="G7" s="63">
        <v>20</v>
      </c>
      <c r="H7" s="21">
        <f t="shared" si="1"/>
        <v>0.20408163265306123</v>
      </c>
      <c r="I7" s="63">
        <v>2</v>
      </c>
      <c r="J7" s="21">
        <f t="shared" si="2"/>
        <v>2.0408163265306121E-2</v>
      </c>
      <c r="K7" s="65">
        <v>3.51</v>
      </c>
      <c r="L7" s="61">
        <v>29</v>
      </c>
      <c r="M7" s="59">
        <v>2</v>
      </c>
      <c r="N7" s="20" t="e">
        <f>(L7/#REF!)*K7</f>
        <v>#REF!</v>
      </c>
      <c r="O7" s="27">
        <f t="shared" si="3"/>
        <v>0.15536585365853658</v>
      </c>
      <c r="P7" s="27" t="e">
        <f>K7*(L7/#REF!)</f>
        <v>#REF!</v>
      </c>
      <c r="Q7" s="27" t="e">
        <f>((C7)*(D7/#REF!))</f>
        <v>#REF!</v>
      </c>
      <c r="R7" s="27" t="e">
        <f>((K7)*(L7/#REF!))</f>
        <v>#REF!</v>
      </c>
    </row>
    <row r="8" spans="1:120" ht="15" customHeight="1" x14ac:dyDescent="0.25">
      <c r="A8" s="67" t="s">
        <v>16</v>
      </c>
      <c r="B8" s="6">
        <v>3</v>
      </c>
      <c r="C8" s="62">
        <v>3.47</v>
      </c>
      <c r="D8" s="62">
        <v>150</v>
      </c>
      <c r="E8" s="63">
        <v>132</v>
      </c>
      <c r="F8" s="66">
        <f t="shared" si="0"/>
        <v>0.88</v>
      </c>
      <c r="G8" s="63">
        <v>30</v>
      </c>
      <c r="H8" s="21">
        <f t="shared" si="1"/>
        <v>0.2</v>
      </c>
      <c r="I8" s="63">
        <v>8</v>
      </c>
      <c r="J8" s="21">
        <f t="shared" si="2"/>
        <v>5.3333333333333337E-2</v>
      </c>
      <c r="K8" s="62">
        <v>3.45</v>
      </c>
      <c r="L8" s="61">
        <v>37</v>
      </c>
      <c r="M8" s="59">
        <v>4</v>
      </c>
      <c r="N8" s="20" t="e">
        <f>(L8/#REF!)*K8</f>
        <v>#REF!</v>
      </c>
      <c r="O8" s="27">
        <f t="shared" si="3"/>
        <v>0.23509485094850949</v>
      </c>
      <c r="P8" s="27"/>
      <c r="Q8" s="27" t="e">
        <f>((C8)*(D8/#REF!))</f>
        <v>#REF!</v>
      </c>
      <c r="R8" s="27"/>
    </row>
    <row r="9" spans="1:120" ht="15" customHeight="1" x14ac:dyDescent="0.25">
      <c r="A9" s="67" t="s">
        <v>17</v>
      </c>
      <c r="B9" s="6">
        <v>5</v>
      </c>
      <c r="C9" s="62">
        <v>3.44</v>
      </c>
      <c r="D9" s="62">
        <v>117</v>
      </c>
      <c r="E9" s="63">
        <v>106</v>
      </c>
      <c r="F9" s="66">
        <f t="shared" si="0"/>
        <v>0.90598290598290598</v>
      </c>
      <c r="G9" s="63">
        <v>22</v>
      </c>
      <c r="H9" s="21">
        <f t="shared" si="1"/>
        <v>0.18803418803418803</v>
      </c>
      <c r="I9" s="63">
        <v>6</v>
      </c>
      <c r="J9" s="21">
        <f t="shared" si="2"/>
        <v>5.128205128205128E-2</v>
      </c>
      <c r="K9" s="62">
        <v>3.42</v>
      </c>
      <c r="L9" s="61">
        <v>38</v>
      </c>
      <c r="M9" s="59">
        <v>7</v>
      </c>
      <c r="N9" s="2" t="e">
        <f>(L9/#REF!)*K9</f>
        <v>#REF!</v>
      </c>
      <c r="O9" s="58">
        <f t="shared" si="3"/>
        <v>0.18178861788617887</v>
      </c>
      <c r="Q9" s="58" t="e">
        <f>((C9)*(D9/#REF!))</f>
        <v>#REF!</v>
      </c>
    </row>
    <row r="10" spans="1:120" ht="15" customHeight="1" x14ac:dyDescent="0.25">
      <c r="A10" s="67" t="s">
        <v>8</v>
      </c>
      <c r="B10" s="6">
        <v>6</v>
      </c>
      <c r="C10" s="62">
        <v>3.42</v>
      </c>
      <c r="D10" s="62">
        <v>85</v>
      </c>
      <c r="E10" s="63">
        <v>74</v>
      </c>
      <c r="F10" s="66">
        <f t="shared" si="0"/>
        <v>0.87058823529411766</v>
      </c>
      <c r="G10" s="63">
        <v>14</v>
      </c>
      <c r="H10" s="21">
        <f t="shared" si="1"/>
        <v>0.16470588235294117</v>
      </c>
      <c r="I10" s="63">
        <v>2</v>
      </c>
      <c r="J10" s="21">
        <f t="shared" si="2"/>
        <v>2.3529411764705882E-2</v>
      </c>
      <c r="K10" s="62">
        <v>3.48</v>
      </c>
      <c r="L10" s="61">
        <v>23</v>
      </c>
      <c r="M10" s="59">
        <v>3</v>
      </c>
      <c r="N10" s="2" t="e">
        <f>(L10/#REF!)*K10</f>
        <v>#REF!</v>
      </c>
      <c r="O10">
        <f t="shared" si="3"/>
        <v>0.13130081300813007</v>
      </c>
      <c r="P10" t="e">
        <f>K10*(L10/#REF!)</f>
        <v>#REF!</v>
      </c>
      <c r="Q10" t="e">
        <f>((C10)*(D10/#REF!))</f>
        <v>#REF!</v>
      </c>
    </row>
    <row r="11" spans="1:120" ht="15" customHeight="1" x14ac:dyDescent="0.25">
      <c r="A11" s="67" t="s">
        <v>10</v>
      </c>
      <c r="B11" s="6">
        <v>7</v>
      </c>
      <c r="C11" s="62">
        <v>3.4</v>
      </c>
      <c r="D11" s="62">
        <v>117</v>
      </c>
      <c r="E11" s="63">
        <v>106</v>
      </c>
      <c r="F11" s="66">
        <f t="shared" si="0"/>
        <v>0.90598290598290598</v>
      </c>
      <c r="G11" s="63">
        <v>20</v>
      </c>
      <c r="H11" s="21">
        <f t="shared" si="1"/>
        <v>0.17094017094017094</v>
      </c>
      <c r="I11" s="63">
        <v>2</v>
      </c>
      <c r="J11" s="21">
        <f t="shared" si="2"/>
        <v>1.7094017094017096E-2</v>
      </c>
      <c r="K11" s="62">
        <v>3.24</v>
      </c>
      <c r="L11" s="61">
        <v>31</v>
      </c>
      <c r="M11" s="59">
        <v>16</v>
      </c>
      <c r="N11" s="2" t="e">
        <f>(L11/#REF!)*K11</f>
        <v>#REF!</v>
      </c>
      <c r="O11">
        <f t="shared" si="3"/>
        <v>0.17967479674796749</v>
      </c>
      <c r="P11" t="e">
        <f>K11*(L11/#REF!)</f>
        <v>#REF!</v>
      </c>
      <c r="Q11" t="e">
        <f>((C11)*(D11/#REF!))</f>
        <v>#REF!</v>
      </c>
    </row>
    <row r="12" spans="1:120" ht="15" customHeight="1" x14ac:dyDescent="0.25">
      <c r="A12" s="67" t="s">
        <v>12</v>
      </c>
      <c r="B12" s="6">
        <v>8</v>
      </c>
      <c r="C12" s="62">
        <v>3.36</v>
      </c>
      <c r="D12" s="62">
        <v>123</v>
      </c>
      <c r="E12" s="62">
        <v>111</v>
      </c>
      <c r="F12" s="66">
        <f t="shared" si="0"/>
        <v>0.90243902439024393</v>
      </c>
      <c r="G12" s="63">
        <v>12</v>
      </c>
      <c r="H12" s="21">
        <f t="shared" si="1"/>
        <v>9.7560975609756101E-2</v>
      </c>
      <c r="I12" s="63">
        <v>3</v>
      </c>
      <c r="J12" s="21">
        <f t="shared" si="2"/>
        <v>2.4390243902439025E-2</v>
      </c>
      <c r="K12" s="62">
        <v>3.42</v>
      </c>
      <c r="L12" s="61">
        <v>33</v>
      </c>
      <c r="M12" s="59">
        <v>7</v>
      </c>
      <c r="N12" s="20" t="e">
        <f>(L12/#REF!)*K12</f>
        <v>#REF!</v>
      </c>
      <c r="O12" s="27">
        <f t="shared" si="3"/>
        <v>0.18666666666666665</v>
      </c>
      <c r="P12" s="27"/>
      <c r="Q12" s="27" t="e">
        <f>((C12)*(D12/#REF!))</f>
        <v>#REF!</v>
      </c>
      <c r="R12" s="27" t="e">
        <f>((K12)*(L12/#REF!))</f>
        <v>#REF!</v>
      </c>
    </row>
    <row r="13" spans="1:120" ht="15" customHeight="1" x14ac:dyDescent="0.25">
      <c r="A13" s="67" t="s">
        <v>13</v>
      </c>
      <c r="B13" s="6">
        <v>8</v>
      </c>
      <c r="C13" s="62">
        <v>3.35</v>
      </c>
      <c r="D13" s="62">
        <v>121</v>
      </c>
      <c r="E13" s="63">
        <v>98</v>
      </c>
      <c r="F13" s="66">
        <f t="shared" si="0"/>
        <v>0.80991735537190079</v>
      </c>
      <c r="G13" s="63">
        <v>18</v>
      </c>
      <c r="H13" s="21">
        <f t="shared" si="1"/>
        <v>0.1487603305785124</v>
      </c>
      <c r="I13" s="63">
        <v>1</v>
      </c>
      <c r="J13" s="21">
        <f t="shared" si="2"/>
        <v>8.2644628099173556E-3</v>
      </c>
      <c r="K13" s="62">
        <v>3.45</v>
      </c>
      <c r="L13" s="61">
        <v>28</v>
      </c>
      <c r="M13" s="59">
        <v>4</v>
      </c>
      <c r="N13" s="2" t="e">
        <f>(L13/#REF!)*K13</f>
        <v>#REF!</v>
      </c>
      <c r="O13">
        <f t="shared" si="3"/>
        <v>0.18308491418247516</v>
      </c>
      <c r="Q13" t="e">
        <f>((C13)*(D13/#REF!))</f>
        <v>#REF!</v>
      </c>
    </row>
    <row r="14" spans="1:120" ht="15" customHeight="1" x14ac:dyDescent="0.25">
      <c r="A14" s="67" t="s">
        <v>23</v>
      </c>
      <c r="B14" s="6">
        <v>10</v>
      </c>
      <c r="C14" s="62">
        <v>3.34</v>
      </c>
      <c r="D14" s="62">
        <v>38</v>
      </c>
      <c r="E14" s="63">
        <v>31</v>
      </c>
      <c r="F14" s="66">
        <f t="shared" si="0"/>
        <v>0.81578947368421051</v>
      </c>
      <c r="G14" s="63">
        <v>5</v>
      </c>
      <c r="H14" s="21">
        <f t="shared" si="1"/>
        <v>0.13157894736842105</v>
      </c>
      <c r="I14" s="63">
        <v>3</v>
      </c>
      <c r="J14" s="21">
        <f t="shared" si="2"/>
        <v>7.8947368421052627E-2</v>
      </c>
      <c r="K14" s="62">
        <v>3.31</v>
      </c>
      <c r="L14" s="61">
        <v>16</v>
      </c>
      <c r="M14" s="59">
        <v>14</v>
      </c>
      <c r="N14" s="2" t="e">
        <f>(L14/#REF!)*K14</f>
        <v>#REF!</v>
      </c>
      <c r="O14">
        <f t="shared" si="3"/>
        <v>5.7326106594399268E-2</v>
      </c>
      <c r="P14" t="e">
        <f>K14*(L14/#REF!)</f>
        <v>#REF!</v>
      </c>
      <c r="Q14" t="e">
        <f>((C14)*(D14/#REF!))</f>
        <v>#REF!</v>
      </c>
    </row>
    <row r="15" spans="1:120" ht="15" customHeight="1" x14ac:dyDescent="0.25">
      <c r="A15" s="67" t="s">
        <v>59</v>
      </c>
      <c r="B15" s="6">
        <v>10</v>
      </c>
      <c r="C15" s="62">
        <v>3.34</v>
      </c>
      <c r="D15" s="62">
        <v>87</v>
      </c>
      <c r="E15" s="63">
        <v>70</v>
      </c>
      <c r="F15" s="66">
        <f t="shared" si="0"/>
        <v>0.8045977011494253</v>
      </c>
      <c r="G15" s="63">
        <v>14</v>
      </c>
      <c r="H15" s="21">
        <f t="shared" si="1"/>
        <v>0.16091954022988506</v>
      </c>
      <c r="I15" s="63">
        <v>3</v>
      </c>
      <c r="J15" s="21">
        <f t="shared" si="2"/>
        <v>3.4482758620689655E-2</v>
      </c>
      <c r="K15" s="62">
        <v>3.28</v>
      </c>
      <c r="L15" s="61">
        <v>22</v>
      </c>
      <c r="M15" s="59">
        <v>15</v>
      </c>
      <c r="N15" s="2" t="e">
        <f>(L15/#REF!)*K15</f>
        <v>#REF!</v>
      </c>
      <c r="O15">
        <f t="shared" si="3"/>
        <v>0.13124661246612465</v>
      </c>
      <c r="P15" t="e">
        <f>K15*(L15/#REF!)</f>
        <v>#REF!</v>
      </c>
      <c r="Q15" t="e">
        <f>((C15)*(D15/#REF!))</f>
        <v>#REF!</v>
      </c>
      <c r="R15" t="e">
        <f>((K15)*(L15/#REF!))</f>
        <v>#REF!</v>
      </c>
    </row>
    <row r="16" spans="1:120" ht="15" customHeight="1" x14ac:dyDescent="0.25">
      <c r="A16" s="67" t="s">
        <v>19</v>
      </c>
      <c r="B16" s="6">
        <v>12</v>
      </c>
      <c r="C16" s="62">
        <v>3.32</v>
      </c>
      <c r="D16" s="62">
        <v>118</v>
      </c>
      <c r="E16" s="63">
        <v>89</v>
      </c>
      <c r="F16" s="66">
        <f t="shared" si="0"/>
        <v>0.75423728813559321</v>
      </c>
      <c r="G16" s="63">
        <v>14</v>
      </c>
      <c r="H16" s="21">
        <f t="shared" si="1"/>
        <v>0.11864406779661017</v>
      </c>
      <c r="I16" s="63">
        <v>2</v>
      </c>
      <c r="J16" s="21">
        <f t="shared" si="2"/>
        <v>1.6949152542372881E-2</v>
      </c>
      <c r="K16" s="62">
        <v>3.34</v>
      </c>
      <c r="L16" s="61">
        <v>31</v>
      </c>
      <c r="M16" s="59">
        <v>12</v>
      </c>
      <c r="N16" s="2" t="e">
        <f>(L16/#REF!)*K16</f>
        <v>#REF!</v>
      </c>
      <c r="O16">
        <f t="shared" si="3"/>
        <v>0.17694670280036134</v>
      </c>
      <c r="P16" t="e">
        <f>K16*(L16/#REF!)</f>
        <v>#REF!</v>
      </c>
      <c r="Q16" t="e">
        <f>((C16)*(D16/#REF!))</f>
        <v>#REF!</v>
      </c>
      <c r="R16" t="e">
        <f>((K16)*(L16/#REF!))</f>
        <v>#REF!</v>
      </c>
    </row>
    <row r="17" spans="1:18" ht="15" customHeight="1" x14ac:dyDescent="0.25">
      <c r="A17" s="67" t="s">
        <v>20</v>
      </c>
      <c r="B17" s="6">
        <v>12</v>
      </c>
      <c r="C17" s="62">
        <v>3.32</v>
      </c>
      <c r="D17" s="62">
        <v>115</v>
      </c>
      <c r="E17" s="63">
        <v>95</v>
      </c>
      <c r="F17" s="66">
        <f t="shared" si="0"/>
        <v>0.82608695652173914</v>
      </c>
      <c r="G17" s="63">
        <v>15</v>
      </c>
      <c r="H17" s="21">
        <f t="shared" si="1"/>
        <v>0.13043478260869565</v>
      </c>
      <c r="I17" s="63">
        <v>3</v>
      </c>
      <c r="J17" s="21">
        <f t="shared" si="2"/>
        <v>2.6086956521739129E-2</v>
      </c>
      <c r="K17" s="62">
        <v>3.37</v>
      </c>
      <c r="L17" s="61">
        <v>37</v>
      </c>
      <c r="M17" s="59">
        <v>10</v>
      </c>
      <c r="N17" s="2" t="e">
        <f>(L17/#REF!)*K17</f>
        <v>#REF!</v>
      </c>
      <c r="O17">
        <f t="shared" si="3"/>
        <v>0.17244805781391148</v>
      </c>
      <c r="P17" t="e">
        <f>K17*(L17/#REF!)</f>
        <v>#REF!</v>
      </c>
      <c r="Q17" t="e">
        <f>((C17)*(D17/#REF!))</f>
        <v>#REF!</v>
      </c>
    </row>
    <row r="18" spans="1:18" ht="15" customHeight="1" x14ac:dyDescent="0.25">
      <c r="A18" s="67" t="s">
        <v>21</v>
      </c>
      <c r="B18" s="6">
        <v>14</v>
      </c>
      <c r="C18" s="62">
        <v>3.31</v>
      </c>
      <c r="D18" s="62">
        <v>134</v>
      </c>
      <c r="E18" s="63">
        <v>113</v>
      </c>
      <c r="F18" s="66">
        <f t="shared" si="0"/>
        <v>0.84328358208955223</v>
      </c>
      <c r="G18" s="63">
        <v>9</v>
      </c>
      <c r="H18" s="21">
        <f t="shared" si="1"/>
        <v>6.7164179104477612E-2</v>
      </c>
      <c r="I18" s="63">
        <v>0</v>
      </c>
      <c r="J18" s="21">
        <f t="shared" si="2"/>
        <v>0</v>
      </c>
      <c r="K18" s="62">
        <v>3.36</v>
      </c>
      <c r="L18" s="61">
        <v>31</v>
      </c>
      <c r="M18" s="59">
        <v>11</v>
      </c>
      <c r="N18" s="2" t="e">
        <f>(L18/#REF!)*K18</f>
        <v>#REF!</v>
      </c>
      <c r="O18">
        <f t="shared" si="3"/>
        <v>0.20033423667570008</v>
      </c>
      <c r="P18" t="e">
        <f>K18*(L18/#REF!)</f>
        <v>#REF!</v>
      </c>
      <c r="Q18" t="e">
        <f>((C18)*(D18/#REF!))</f>
        <v>#REF!</v>
      </c>
    </row>
    <row r="19" spans="1:18" ht="15" customHeight="1" x14ac:dyDescent="0.25">
      <c r="A19" s="67" t="s">
        <v>15</v>
      </c>
      <c r="B19" s="6">
        <v>15</v>
      </c>
      <c r="C19" s="62">
        <v>3.29</v>
      </c>
      <c r="D19" s="62">
        <v>137</v>
      </c>
      <c r="E19" s="63">
        <v>111</v>
      </c>
      <c r="F19" s="66">
        <f t="shared" si="0"/>
        <v>0.81021897810218979</v>
      </c>
      <c r="G19" s="63">
        <v>9</v>
      </c>
      <c r="H19" s="21">
        <f t="shared" si="1"/>
        <v>6.569343065693431E-2</v>
      </c>
      <c r="I19" s="63">
        <v>2</v>
      </c>
      <c r="J19" s="21">
        <f t="shared" si="2"/>
        <v>1.4598540145985401E-2</v>
      </c>
      <c r="K19" s="62">
        <v>3.13</v>
      </c>
      <c r="L19" s="61">
        <v>27</v>
      </c>
      <c r="M19" s="59">
        <v>23</v>
      </c>
      <c r="N19" s="2" t="e">
        <f>(L19/#REF!)*K19</f>
        <v>#REF!</v>
      </c>
      <c r="O19">
        <f t="shared" si="3"/>
        <v>0.2035817524841915</v>
      </c>
      <c r="P19" t="e">
        <f>K19*(L19/#REF!)</f>
        <v>#REF!</v>
      </c>
      <c r="Q19" t="e">
        <f>((C19)*(D19/#REF!))</f>
        <v>#REF!</v>
      </c>
      <c r="R19" t="e">
        <f>((K19)*(L19/#REF!))</f>
        <v>#REF!</v>
      </c>
    </row>
    <row r="20" spans="1:18" ht="15" customHeight="1" x14ac:dyDescent="0.25">
      <c r="A20" s="67" t="s">
        <v>26</v>
      </c>
      <c r="B20" s="6">
        <v>16</v>
      </c>
      <c r="C20" s="62">
        <v>3.25</v>
      </c>
      <c r="D20" s="62">
        <v>79</v>
      </c>
      <c r="E20" s="63">
        <v>62</v>
      </c>
      <c r="F20" s="66">
        <f t="shared" si="0"/>
        <v>0.78481012658227844</v>
      </c>
      <c r="G20" s="63">
        <v>13</v>
      </c>
      <c r="H20" s="21">
        <f t="shared" si="1"/>
        <v>0.16455696202531644</v>
      </c>
      <c r="I20" s="63">
        <v>1</v>
      </c>
      <c r="J20" s="21">
        <f t="shared" si="2"/>
        <v>1.2658227848101266E-2</v>
      </c>
      <c r="K20" s="62">
        <v>3.21</v>
      </c>
      <c r="L20" s="61">
        <v>23</v>
      </c>
      <c r="M20" s="59">
        <v>19</v>
      </c>
      <c r="N20" s="2" t="e">
        <f>(L20/#REF!)*K20</f>
        <v>#REF!</v>
      </c>
      <c r="O20">
        <f t="shared" si="3"/>
        <v>0.11596657633242999</v>
      </c>
      <c r="P20" t="e">
        <f>K20*(L20/#REF!)</f>
        <v>#REF!</v>
      </c>
      <c r="Q20" t="e">
        <f>((C20)*(D20/#REF!))</f>
        <v>#REF!</v>
      </c>
    </row>
    <row r="21" spans="1:18" ht="15" customHeight="1" x14ac:dyDescent="0.25">
      <c r="A21" s="67" t="s">
        <v>14</v>
      </c>
      <c r="B21" s="6">
        <v>17</v>
      </c>
      <c r="C21" s="62">
        <v>3.24</v>
      </c>
      <c r="D21" s="62">
        <v>133</v>
      </c>
      <c r="E21" s="63">
        <v>110</v>
      </c>
      <c r="F21" s="66">
        <f t="shared" si="0"/>
        <v>0.82706766917293228</v>
      </c>
      <c r="G21" s="63">
        <v>19</v>
      </c>
      <c r="H21" s="21">
        <f t="shared" si="1"/>
        <v>0.14285714285714285</v>
      </c>
      <c r="I21" s="63">
        <v>4</v>
      </c>
      <c r="J21" s="21">
        <f t="shared" si="2"/>
        <v>3.007518796992481E-2</v>
      </c>
      <c r="K21" s="62">
        <v>3.44</v>
      </c>
      <c r="L21" s="61">
        <v>32</v>
      </c>
      <c r="M21" s="59">
        <v>6</v>
      </c>
      <c r="N21" s="2" t="e">
        <f>(L21/#REF!)*K21</f>
        <v>#REF!</v>
      </c>
      <c r="O21">
        <f t="shared" si="3"/>
        <v>0.19463414634146342</v>
      </c>
      <c r="P21" t="e">
        <f>K21*(L21/#REF!)</f>
        <v>#REF!</v>
      </c>
      <c r="Q21" t="e">
        <f>((C21)*(D21/#REF!))</f>
        <v>#REF!</v>
      </c>
      <c r="R21" t="e">
        <f>((K21)*(L21/#REF!))</f>
        <v>#REF!</v>
      </c>
    </row>
    <row r="22" spans="1:18" ht="15" customHeight="1" x14ac:dyDescent="0.25">
      <c r="A22" s="67" t="s">
        <v>24</v>
      </c>
      <c r="B22" s="6">
        <v>18</v>
      </c>
      <c r="C22" s="62">
        <v>3.22</v>
      </c>
      <c r="D22" s="62">
        <v>89</v>
      </c>
      <c r="E22" s="63">
        <v>68</v>
      </c>
      <c r="F22" s="66">
        <f t="shared" si="0"/>
        <v>0.7640449438202247</v>
      </c>
      <c r="G22" s="63">
        <v>16</v>
      </c>
      <c r="H22" s="21">
        <f t="shared" si="1"/>
        <v>0.1797752808988764</v>
      </c>
      <c r="I22" s="63">
        <v>1</v>
      </c>
      <c r="J22" s="21">
        <f t="shared" si="2"/>
        <v>1.1235955056179775E-2</v>
      </c>
      <c r="K22" s="62">
        <v>3.32</v>
      </c>
      <c r="L22" s="61">
        <v>27</v>
      </c>
      <c r="M22" s="59">
        <v>13</v>
      </c>
      <c r="N22" s="2" t="e">
        <f>(L22/#REF!)*K22</f>
        <v>#REF!</v>
      </c>
      <c r="O22">
        <f t="shared" si="3"/>
        <v>0.12943992773261068</v>
      </c>
      <c r="P22" t="e">
        <f>K22*(L22/#REF!)</f>
        <v>#REF!</v>
      </c>
      <c r="Q22" t="e">
        <f>((C22)*(D22/#REF!))</f>
        <v>#REF!</v>
      </c>
    </row>
    <row r="23" spans="1:18" ht="15" customHeight="1" x14ac:dyDescent="0.25">
      <c r="A23" s="67" t="s">
        <v>27</v>
      </c>
      <c r="B23" s="6">
        <v>19</v>
      </c>
      <c r="C23" s="62">
        <v>3.21</v>
      </c>
      <c r="D23" s="62">
        <v>74</v>
      </c>
      <c r="E23" s="62">
        <v>63</v>
      </c>
      <c r="F23" s="66">
        <f t="shared" si="0"/>
        <v>0.85135135135135132</v>
      </c>
      <c r="G23" s="63">
        <v>8</v>
      </c>
      <c r="H23" s="21">
        <f t="shared" si="1"/>
        <v>0.10810810810810811</v>
      </c>
      <c r="I23" s="63">
        <v>1</v>
      </c>
      <c r="J23" s="21">
        <f t="shared" si="2"/>
        <v>1.3513513513513514E-2</v>
      </c>
      <c r="K23" s="65">
        <v>3.17</v>
      </c>
      <c r="L23" s="61">
        <v>20</v>
      </c>
      <c r="M23" s="59">
        <v>22</v>
      </c>
      <c r="N23" s="2" t="e">
        <f>(L23/#REF!)*K23</f>
        <v>#REF!</v>
      </c>
      <c r="O23">
        <f t="shared" si="3"/>
        <v>0.10728997289972898</v>
      </c>
      <c r="P23" t="e">
        <f>K23*(L23/#REF!)</f>
        <v>#REF!</v>
      </c>
      <c r="Q23" t="e">
        <f>((C23)*(D23/#REF!))</f>
        <v>#REF!</v>
      </c>
    </row>
    <row r="24" spans="1:18" ht="15" customHeight="1" x14ac:dyDescent="0.25">
      <c r="A24" s="67" t="s">
        <v>43</v>
      </c>
      <c r="B24" s="6">
        <v>20</v>
      </c>
      <c r="C24" s="65">
        <v>3.2</v>
      </c>
      <c r="D24" s="62">
        <v>71</v>
      </c>
      <c r="E24" s="63">
        <v>60</v>
      </c>
      <c r="F24" s="66">
        <f t="shared" si="0"/>
        <v>0.84507042253521125</v>
      </c>
      <c r="G24" s="63">
        <v>10</v>
      </c>
      <c r="H24" s="21">
        <f t="shared" si="1"/>
        <v>0.14084507042253522</v>
      </c>
      <c r="I24" s="63">
        <v>2</v>
      </c>
      <c r="J24" s="21">
        <f t="shared" si="2"/>
        <v>2.8169014084507043E-2</v>
      </c>
      <c r="K24" s="62">
        <v>3.24</v>
      </c>
      <c r="L24" s="61">
        <v>35</v>
      </c>
      <c r="M24" s="59">
        <v>16</v>
      </c>
      <c r="N24" s="2" t="e">
        <f>(L24/#REF!)*K24</f>
        <v>#REF!</v>
      </c>
      <c r="O24">
        <f t="shared" si="3"/>
        <v>0.10261969286359532</v>
      </c>
      <c r="P24" t="e">
        <f>K24*(L24/#REF!)</f>
        <v>#REF!</v>
      </c>
      <c r="Q24" t="e">
        <f>((C24)*(D24/#REF!))</f>
        <v>#REF!</v>
      </c>
    </row>
    <row r="25" spans="1:18" ht="15" customHeight="1" x14ac:dyDescent="0.25">
      <c r="A25" s="67" t="s">
        <v>44</v>
      </c>
      <c r="B25" s="6">
        <v>21</v>
      </c>
      <c r="C25" s="62">
        <v>3.19</v>
      </c>
      <c r="D25" s="62">
        <v>100</v>
      </c>
      <c r="E25" s="63">
        <v>87</v>
      </c>
      <c r="F25" s="66">
        <f t="shared" si="0"/>
        <v>0.87</v>
      </c>
      <c r="G25" s="63">
        <v>6</v>
      </c>
      <c r="H25" s="21">
        <f t="shared" si="1"/>
        <v>0.06</v>
      </c>
      <c r="I25" s="63">
        <v>2</v>
      </c>
      <c r="J25" s="21">
        <f t="shared" si="2"/>
        <v>0.02</v>
      </c>
      <c r="K25" s="62">
        <v>3.05</v>
      </c>
      <c r="L25" s="61">
        <v>38</v>
      </c>
      <c r="M25" s="59">
        <v>25</v>
      </c>
      <c r="N25" s="2" t="e">
        <f>(L25/#REF!)*K25</f>
        <v>#REF!</v>
      </c>
      <c r="O25">
        <f t="shared" si="3"/>
        <v>0.14408310749774164</v>
      </c>
      <c r="P25" t="e">
        <f>K25*(L25/#REF!)</f>
        <v>#REF!</v>
      </c>
      <c r="Q25" t="e">
        <f>((C25)*(D25/#REF!))</f>
        <v>#REF!</v>
      </c>
      <c r="R25" t="e">
        <f>((K25)*(L25/#REF!))</f>
        <v>#REF!</v>
      </c>
    </row>
    <row r="26" spans="1:18" ht="15" customHeight="1" x14ac:dyDescent="0.25">
      <c r="A26" s="67" t="s">
        <v>18</v>
      </c>
      <c r="B26" s="6">
        <v>21</v>
      </c>
      <c r="C26" s="62">
        <v>3.19</v>
      </c>
      <c r="D26" s="62">
        <v>34</v>
      </c>
      <c r="E26" s="63">
        <v>25</v>
      </c>
      <c r="F26" s="66">
        <f t="shared" si="0"/>
        <v>0.73529411764705888</v>
      </c>
      <c r="G26" s="63">
        <v>7</v>
      </c>
      <c r="H26" s="21">
        <f t="shared" si="1"/>
        <v>0.20588235294117646</v>
      </c>
      <c r="I26" s="63">
        <v>0</v>
      </c>
      <c r="J26" s="21">
        <f t="shared" si="2"/>
        <v>0</v>
      </c>
      <c r="K26" s="62">
        <v>3.23</v>
      </c>
      <c r="L26" s="61">
        <v>12</v>
      </c>
      <c r="M26" s="59">
        <v>18</v>
      </c>
      <c r="N26" s="2" t="e">
        <f>(L26/#REF!)*K26</f>
        <v>#REF!</v>
      </c>
      <c r="O26">
        <f t="shared" si="3"/>
        <v>4.8988256549232161E-2</v>
      </c>
      <c r="P26" t="e">
        <f>K26*(L26/#REF!)</f>
        <v>#REF!</v>
      </c>
      <c r="Q26" t="e">
        <f>((C26)*(D26/#REF!))</f>
        <v>#REF!</v>
      </c>
      <c r="R26" t="e">
        <f>((K26)*(L26/#REF!))</f>
        <v>#REF!</v>
      </c>
    </row>
    <row r="27" spans="1:18" ht="15" customHeight="1" x14ac:dyDescent="0.25">
      <c r="A27" s="67" t="s">
        <v>38</v>
      </c>
      <c r="B27" s="6">
        <v>23</v>
      </c>
      <c r="C27" s="62">
        <v>3.12</v>
      </c>
      <c r="D27" s="62">
        <v>58</v>
      </c>
      <c r="E27" s="63">
        <v>45</v>
      </c>
      <c r="F27" s="66">
        <f t="shared" si="0"/>
        <v>0.77586206896551724</v>
      </c>
      <c r="G27" s="63">
        <v>5</v>
      </c>
      <c r="H27" s="21">
        <f t="shared" si="1"/>
        <v>8.6206896551724144E-2</v>
      </c>
      <c r="I27" s="63">
        <v>0</v>
      </c>
      <c r="J27" s="21">
        <f t="shared" si="2"/>
        <v>0</v>
      </c>
      <c r="K27" s="62">
        <v>3.11</v>
      </c>
      <c r="L27" s="61">
        <v>29</v>
      </c>
      <c r="M27" s="59">
        <v>24</v>
      </c>
      <c r="N27" s="2" t="e">
        <f>(L27/#REF!)*K27</f>
        <v>#REF!</v>
      </c>
      <c r="O27">
        <f t="shared" si="3"/>
        <v>8.1734417344173443E-2</v>
      </c>
      <c r="P27" t="e">
        <f>K27*(L27/#REF!)</f>
        <v>#REF!</v>
      </c>
      <c r="Q27" t="e">
        <f>((C27)*(D27/#REF!))</f>
        <v>#REF!</v>
      </c>
      <c r="R27" t="e">
        <f>((K27)*(L27/#REF!))</f>
        <v>#REF!</v>
      </c>
    </row>
    <row r="28" spans="1:18" ht="15" customHeight="1" x14ac:dyDescent="0.25">
      <c r="A28" s="67" t="s">
        <v>22</v>
      </c>
      <c r="B28" s="6">
        <v>24</v>
      </c>
      <c r="C28" s="62">
        <v>3.07</v>
      </c>
      <c r="D28" s="63">
        <v>54</v>
      </c>
      <c r="E28" s="63">
        <v>36</v>
      </c>
      <c r="F28" s="66">
        <f t="shared" si="0"/>
        <v>0.66666666666666663</v>
      </c>
      <c r="G28" s="63">
        <v>6</v>
      </c>
      <c r="H28" s="21">
        <f t="shared" si="1"/>
        <v>0.1111111111111111</v>
      </c>
      <c r="I28" s="63">
        <v>3</v>
      </c>
      <c r="J28" s="21">
        <f t="shared" si="2"/>
        <v>5.5555555555555552E-2</v>
      </c>
      <c r="K28" s="65">
        <v>3.18</v>
      </c>
      <c r="L28" s="61">
        <v>4</v>
      </c>
      <c r="M28" s="59">
        <v>21</v>
      </c>
      <c r="N28" s="2" t="e">
        <f>(L28/#REF!)*K28</f>
        <v>#REF!</v>
      </c>
      <c r="O28">
        <f t="shared" si="3"/>
        <v>7.4878048780487802E-2</v>
      </c>
      <c r="P28" t="e">
        <f>K28*(L28/#REF!)</f>
        <v>#REF!</v>
      </c>
      <c r="Q28" t="e">
        <f>((C28)*(D28/#REF!))</f>
        <v>#REF!</v>
      </c>
      <c r="R28" t="e">
        <f>((K28)*(L28/#REF!))</f>
        <v>#REF!</v>
      </c>
    </row>
    <row r="29" spans="1:18" ht="15" customHeight="1" x14ac:dyDescent="0.25">
      <c r="A29" s="67" t="s">
        <v>25</v>
      </c>
      <c r="B29" s="6">
        <v>25</v>
      </c>
      <c r="C29" s="62">
        <v>3.06</v>
      </c>
      <c r="D29" s="62">
        <v>48</v>
      </c>
      <c r="E29" s="63">
        <v>28</v>
      </c>
      <c r="F29" s="66">
        <f t="shared" si="0"/>
        <v>0.58333333333333337</v>
      </c>
      <c r="G29" s="63">
        <v>5</v>
      </c>
      <c r="H29" s="21">
        <f t="shared" si="1"/>
        <v>0.10416666666666667</v>
      </c>
      <c r="I29" s="63">
        <v>1</v>
      </c>
      <c r="J29" s="21">
        <f t="shared" si="2"/>
        <v>2.0833333333333332E-2</v>
      </c>
      <c r="K29" s="62">
        <v>3.19</v>
      </c>
      <c r="L29" s="61">
        <v>17</v>
      </c>
      <c r="M29" s="59">
        <v>20</v>
      </c>
      <c r="N29" s="2" t="e">
        <f>(L29/#REF!)*K29</f>
        <v>#REF!</v>
      </c>
      <c r="O29">
        <f t="shared" si="3"/>
        <v>6.634146341463415E-2</v>
      </c>
      <c r="P29" t="e">
        <f>K29*(L29/#REF!)</f>
        <v>#REF!</v>
      </c>
      <c r="Q29" t="e">
        <f>((C29)*(D29/#REF!))</f>
        <v>#REF!</v>
      </c>
      <c r="R29" t="e">
        <f>((K29)*(L29/#REF!))</f>
        <v>#REF!</v>
      </c>
    </row>
    <row r="30" spans="1:18" ht="15" customHeight="1" x14ac:dyDescent="0.25">
      <c r="A30" s="7" t="s">
        <v>28</v>
      </c>
      <c r="B30" s="8">
        <v>25</v>
      </c>
      <c r="C30" s="9">
        <v>3.33</v>
      </c>
      <c r="D30" s="8">
        <f>SUM(D5:D29)</f>
        <v>2440</v>
      </c>
      <c r="E30" s="8">
        <f>SUM(E5:E29)</f>
        <v>2064</v>
      </c>
      <c r="F30" s="10">
        <f t="shared" si="0"/>
        <v>0.84590163934426232</v>
      </c>
      <c r="G30" s="11">
        <f>SUM(G5:G29)</f>
        <v>341</v>
      </c>
      <c r="H30" s="10">
        <f t="shared" si="1"/>
        <v>0.13975409836065575</v>
      </c>
      <c r="I30" s="8">
        <f>SUM(I5:I29)</f>
        <v>62</v>
      </c>
      <c r="J30" s="10">
        <f t="shared" si="2"/>
        <v>2.540983606557377E-2</v>
      </c>
      <c r="K30" s="9">
        <f>AVERAGE(K5:K29)</f>
        <v>3.3144</v>
      </c>
      <c r="L30" s="60">
        <f>SUM(L5:L29)</f>
        <v>683</v>
      </c>
      <c r="M30" s="8">
        <v>25</v>
      </c>
      <c r="N30" s="20" t="e">
        <f>SUM(N19:N27)</f>
        <v>#REF!</v>
      </c>
      <c r="O30">
        <f>SUM(O19:O27)</f>
        <v>0.994074074074074</v>
      </c>
      <c r="P30" t="e">
        <f>SUM(P19:P27)</f>
        <v>#REF!</v>
      </c>
      <c r="Q30" t="e">
        <f>SUM(Q19:Q27)</f>
        <v>#REF!</v>
      </c>
      <c r="R30" t="e">
        <f>SUM(R19:R27)</f>
        <v>#REF!</v>
      </c>
    </row>
    <row r="31" spans="1:18" ht="15" customHeight="1" x14ac:dyDescent="0.25">
      <c r="A31" s="12"/>
      <c r="B31" s="12"/>
      <c r="C31" s="35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8" ht="15" customHeight="1" x14ac:dyDescent="0.25">
      <c r="A32" s="1" t="s">
        <v>29</v>
      </c>
      <c r="B32" s="13"/>
      <c r="C32" s="56"/>
      <c r="D32" s="13"/>
      <c r="E32" s="13"/>
      <c r="F32" s="13"/>
      <c r="G32" s="13"/>
      <c r="H32" s="72" t="s">
        <v>30</v>
      </c>
      <c r="I32" s="72"/>
      <c r="J32" s="72"/>
      <c r="K32" s="72"/>
      <c r="L32" s="1"/>
      <c r="M32" s="12"/>
    </row>
    <row r="33" spans="1:13" ht="15" customHeight="1" x14ac:dyDescent="0.25">
      <c r="A33" s="69" t="s">
        <v>31</v>
      </c>
      <c r="B33" s="70"/>
      <c r="C33" s="70"/>
      <c r="D33" s="71"/>
      <c r="E33" s="17">
        <v>3</v>
      </c>
      <c r="F33" s="13"/>
      <c r="G33" s="13"/>
      <c r="H33" s="73" t="s">
        <v>60</v>
      </c>
      <c r="I33" s="73"/>
      <c r="J33" s="73"/>
      <c r="K33" s="73"/>
      <c r="L33" s="73"/>
      <c r="M33" s="73"/>
    </row>
    <row r="34" spans="1:13" ht="15" customHeight="1" x14ac:dyDescent="0.25">
      <c r="A34" s="69" t="s">
        <v>32</v>
      </c>
      <c r="B34" s="70"/>
      <c r="C34" s="70"/>
      <c r="D34" s="71"/>
      <c r="E34" s="18">
        <v>92</v>
      </c>
      <c r="F34" s="13"/>
      <c r="G34" s="13"/>
      <c r="H34" s="13"/>
      <c r="I34" s="13"/>
      <c r="J34" s="13"/>
      <c r="K34" s="13"/>
      <c r="L34" s="13"/>
      <c r="M34" s="12"/>
    </row>
    <row r="35" spans="1:13" ht="15" customHeight="1" x14ac:dyDescent="0.25">
      <c r="A35" s="69" t="s">
        <v>48</v>
      </c>
      <c r="B35" s="70"/>
      <c r="C35" s="70"/>
      <c r="D35" s="71"/>
      <c r="E35" s="17">
        <v>3.33</v>
      </c>
      <c r="F35" s="33"/>
      <c r="G35" s="13"/>
      <c r="H35" s="13"/>
      <c r="I35" s="13"/>
      <c r="J35" s="13"/>
      <c r="K35" s="13"/>
      <c r="L35" s="13"/>
      <c r="M35" s="12"/>
    </row>
    <row r="36" spans="1:13" ht="15" customHeight="1" x14ac:dyDescent="0.25">
      <c r="A36" s="69" t="s">
        <v>53</v>
      </c>
      <c r="B36" s="70"/>
      <c r="C36" s="70"/>
      <c r="D36" s="71"/>
      <c r="E36" s="17">
        <v>3.31</v>
      </c>
      <c r="F36" s="33"/>
      <c r="G36" s="4"/>
      <c r="H36" s="4"/>
      <c r="I36" s="4"/>
      <c r="J36" s="49"/>
      <c r="K36" s="50"/>
      <c r="L36" s="4"/>
      <c r="M36" s="31"/>
    </row>
    <row r="37" spans="1:13" ht="15" customHeight="1" x14ac:dyDescent="0.25">
      <c r="A37" s="14" t="s">
        <v>54</v>
      </c>
      <c r="B37" s="15"/>
      <c r="C37" s="15"/>
      <c r="D37" s="16"/>
      <c r="E37" s="17">
        <v>3.17</v>
      </c>
      <c r="F37" s="46"/>
      <c r="G37" s="34"/>
      <c r="H37" s="34"/>
      <c r="I37" s="43"/>
      <c r="J37" s="38"/>
      <c r="K37" s="34"/>
      <c r="L37" s="34"/>
      <c r="M37" s="55"/>
    </row>
    <row r="38" spans="1:13" ht="15" customHeight="1" x14ac:dyDescent="0.25">
      <c r="A38" s="69" t="s">
        <v>55</v>
      </c>
      <c r="B38" s="70"/>
      <c r="C38" s="70"/>
      <c r="D38" s="71"/>
      <c r="E38" s="18">
        <v>3.44</v>
      </c>
      <c r="F38" s="48"/>
      <c r="G38" s="39"/>
      <c r="H38" s="40"/>
      <c r="I38" s="4"/>
      <c r="J38" s="51"/>
      <c r="K38" s="54"/>
      <c r="L38" s="33"/>
      <c r="M38" s="31"/>
    </row>
    <row r="39" spans="1:13" ht="15" customHeight="1" x14ac:dyDescent="0.25">
      <c r="A39" s="69" t="s">
        <v>56</v>
      </c>
      <c r="B39" s="70"/>
      <c r="C39" s="70"/>
      <c r="D39" s="71"/>
      <c r="E39" s="18">
        <v>3.29</v>
      </c>
      <c r="F39" s="57"/>
      <c r="G39" s="22"/>
      <c r="H39" s="37"/>
      <c r="I39" s="43"/>
      <c r="J39" s="38"/>
      <c r="K39" s="34"/>
      <c r="L39" s="46"/>
      <c r="M39" s="31"/>
    </row>
    <row r="40" spans="1:13" ht="15" customHeight="1" x14ac:dyDescent="0.25">
      <c r="A40" s="69" t="s">
        <v>61</v>
      </c>
      <c r="B40" s="70"/>
      <c r="C40" s="70"/>
      <c r="D40" s="71"/>
      <c r="E40" s="18">
        <v>3.3</v>
      </c>
      <c r="F40" s="41"/>
      <c r="G40" s="36"/>
      <c r="H40" s="33"/>
      <c r="I40" s="4"/>
      <c r="J40" s="51"/>
      <c r="K40" s="54"/>
      <c r="L40" s="33"/>
      <c r="M40" s="31"/>
    </row>
    <row r="41" spans="1:13" ht="15" customHeight="1" x14ac:dyDescent="0.25">
      <c r="A41" s="69" t="s">
        <v>57</v>
      </c>
      <c r="B41" s="70"/>
      <c r="C41" s="70"/>
      <c r="D41" s="71"/>
      <c r="E41" s="17">
        <v>3.5</v>
      </c>
      <c r="F41" s="48"/>
      <c r="G41" s="40"/>
      <c r="H41" s="41"/>
      <c r="I41" s="44"/>
      <c r="J41" s="52"/>
      <c r="K41" s="36"/>
      <c r="L41" s="41"/>
      <c r="M41" s="31"/>
    </row>
    <row r="42" spans="1:13" ht="15" customHeight="1" x14ac:dyDescent="0.25">
      <c r="A42" s="69" t="s">
        <v>58</v>
      </c>
      <c r="B42" s="70"/>
      <c r="C42" s="70"/>
      <c r="D42" s="71"/>
      <c r="E42" s="18">
        <v>3.38</v>
      </c>
      <c r="F42" s="46"/>
      <c r="G42" s="34"/>
      <c r="H42" s="42"/>
      <c r="I42" s="38"/>
      <c r="J42" s="53"/>
      <c r="K42" s="37"/>
      <c r="L42" s="47"/>
      <c r="M42" s="31"/>
    </row>
    <row r="43" spans="1:13" ht="15" customHeight="1" x14ac:dyDescent="0.25">
      <c r="A43" s="69" t="s">
        <v>33</v>
      </c>
      <c r="B43" s="70"/>
      <c r="C43" s="70"/>
      <c r="D43" s="71"/>
      <c r="E43" s="19">
        <v>0.26</v>
      </c>
      <c r="F43" s="48"/>
      <c r="G43" s="40"/>
      <c r="H43" s="39"/>
      <c r="I43" s="45"/>
      <c r="J43" s="45"/>
      <c r="K43" s="40"/>
      <c r="L43" s="48"/>
      <c r="M43" s="31"/>
    </row>
    <row r="44" spans="1:13" ht="15" customHeight="1" x14ac:dyDescent="0.25">
      <c r="A44" s="69" t="s">
        <v>34</v>
      </c>
      <c r="B44" s="70"/>
      <c r="C44" s="70"/>
      <c r="D44" s="71"/>
      <c r="E44" s="19">
        <v>0.2</v>
      </c>
      <c r="F44" s="13"/>
      <c r="G44" s="13"/>
      <c r="H44" s="13"/>
      <c r="I44" s="13"/>
      <c r="J44" s="45"/>
      <c r="K44" s="48"/>
      <c r="L44" s="13"/>
      <c r="M44" s="12"/>
    </row>
    <row r="45" spans="1:13" ht="15" customHeight="1" x14ac:dyDescent="0.25">
      <c r="A45" s="69" t="s">
        <v>35</v>
      </c>
      <c r="B45" s="70"/>
      <c r="C45" s="70"/>
      <c r="D45" s="71"/>
      <c r="E45" s="19">
        <v>0.19</v>
      </c>
      <c r="F45" s="13"/>
      <c r="G45" s="13"/>
      <c r="H45" s="13"/>
      <c r="I45" s="13"/>
      <c r="J45" s="13"/>
      <c r="K45" s="13"/>
      <c r="L45" s="13"/>
      <c r="M45" s="12"/>
    </row>
    <row r="46" spans="1:13" ht="15" customHeight="1" x14ac:dyDescent="0.25">
      <c r="A46" s="69" t="s">
        <v>36</v>
      </c>
      <c r="B46" s="70"/>
      <c r="C46" s="70"/>
      <c r="D46" s="71"/>
      <c r="E46" s="19">
        <v>0.31</v>
      </c>
      <c r="F46" s="12"/>
      <c r="G46" s="12"/>
      <c r="H46" s="12"/>
      <c r="I46" s="12"/>
      <c r="J46" s="12"/>
      <c r="K46" s="12"/>
      <c r="L46" s="12"/>
      <c r="M46" s="12"/>
    </row>
    <row r="47" spans="1:13" ht="15" customHeight="1" x14ac:dyDescent="0.25">
      <c r="A47" s="69" t="s">
        <v>49</v>
      </c>
      <c r="B47" s="70"/>
      <c r="C47" s="70"/>
      <c r="D47" s="71"/>
      <c r="E47" s="19">
        <f>F30</f>
        <v>0.84590163934426232</v>
      </c>
      <c r="F47" s="12"/>
      <c r="G47" s="12"/>
      <c r="H47" s="12"/>
      <c r="I47" s="12"/>
      <c r="J47" s="12"/>
      <c r="K47" s="12"/>
      <c r="L47" s="12"/>
      <c r="M47" s="12"/>
    </row>
    <row r="48" spans="1:13" ht="15" customHeight="1" x14ac:dyDescent="0.25">
      <c r="A48" s="69" t="s">
        <v>50</v>
      </c>
      <c r="B48" s="70"/>
      <c r="C48" s="70"/>
      <c r="D48" s="71"/>
      <c r="E48" s="19">
        <f>H30</f>
        <v>0.13975409836065575</v>
      </c>
      <c r="F48" s="12"/>
      <c r="G48" s="12"/>
      <c r="H48" s="12"/>
      <c r="I48" s="12"/>
      <c r="J48" s="12"/>
      <c r="K48" s="12"/>
      <c r="L48" s="12"/>
      <c r="M48" s="12"/>
    </row>
    <row r="49" spans="1:13" ht="15" customHeight="1" x14ac:dyDescent="0.25">
      <c r="A49" s="69" t="s">
        <v>51</v>
      </c>
      <c r="B49" s="70"/>
      <c r="C49" s="70"/>
      <c r="D49" s="71"/>
      <c r="E49" s="19">
        <f>J30</f>
        <v>2.540983606557377E-2</v>
      </c>
      <c r="F49" s="12"/>
      <c r="G49" s="12"/>
      <c r="H49" s="12"/>
      <c r="I49" s="12"/>
      <c r="J49" s="12"/>
      <c r="K49" s="12"/>
      <c r="L49" s="12"/>
      <c r="M49" s="12"/>
    </row>
    <row r="51" spans="1:13" ht="15" customHeight="1" x14ac:dyDescent="0.25">
      <c r="G51" s="32"/>
    </row>
  </sheetData>
  <mergeCells count="19">
    <mergeCell ref="A43:D43"/>
    <mergeCell ref="A44:D44"/>
    <mergeCell ref="A33:D33"/>
    <mergeCell ref="A34:D34"/>
    <mergeCell ref="A35:D35"/>
    <mergeCell ref="A36:D36"/>
    <mergeCell ref="A38:D38"/>
    <mergeCell ref="A45:D45"/>
    <mergeCell ref="A46:D46"/>
    <mergeCell ref="A47:D47"/>
    <mergeCell ref="A48:D48"/>
    <mergeCell ref="A49:D49"/>
    <mergeCell ref="A1:M1"/>
    <mergeCell ref="A39:D39"/>
    <mergeCell ref="A40:D40"/>
    <mergeCell ref="A41:D41"/>
    <mergeCell ref="A42:D42"/>
    <mergeCell ref="H32:K32"/>
    <mergeCell ref="H33:M33"/>
  </mergeCells>
  <printOptions gridLines="1"/>
  <pageMargins left="0.7" right="0.7" top="0.75" bottom="0.75" header="0.3" footer="0.3"/>
  <pageSetup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WRIGHT Shamp;Mason Black</dc:creator>
  <cp:lastModifiedBy>Forrest Mason Black</cp:lastModifiedBy>
  <cp:lastPrinted>2018-01-09T23:03:05Z</cp:lastPrinted>
  <dcterms:created xsi:type="dcterms:W3CDTF">2013-05-16T19:30:12Z</dcterms:created>
  <dcterms:modified xsi:type="dcterms:W3CDTF">2019-04-02T14:30:00Z</dcterms:modified>
</cp:coreProperties>
</file>